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mens-my.sharepoint.com/personal/jianting_wang_ext_siemens_com/Documents/DS/奖品发放/"/>
    </mc:Choice>
  </mc:AlternateContent>
  <xr:revisionPtr revIDLastSave="206" documentId="8_{E8328F41-37C5-4C5B-8CBE-371134D25FF4}" xr6:coauthVersionLast="47" xr6:coauthVersionMax="47" xr10:uidLastSave="{4129D0FA-1EEE-4115-84B8-992ABB7FDBE4}"/>
  <bookViews>
    <workbookView xWindow="-110" yWindow="-110" windowWidth="19420" windowHeight="10560" xr2:uid="{9AB41FAE-7047-4EB1-B196-20504D23A31E}"/>
  </bookViews>
  <sheets>
    <sheet name="兑奖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1" l="1"/>
  <c r="Q23" i="1"/>
  <c r="P23" i="1"/>
  <c r="O23" i="1"/>
  <c r="N23" i="1"/>
  <c r="M23" i="1"/>
  <c r="L23" i="1"/>
  <c r="R22" i="1"/>
  <c r="Q22" i="1"/>
  <c r="P22" i="1"/>
  <c r="O22" i="1"/>
  <c r="N22" i="1"/>
  <c r="M22" i="1"/>
  <c r="L22" i="1"/>
  <c r="R21" i="1"/>
  <c r="Q21" i="1"/>
  <c r="P21" i="1"/>
  <c r="O21" i="1"/>
  <c r="N21" i="1"/>
  <c r="M21" i="1"/>
  <c r="L21" i="1"/>
  <c r="R20" i="1"/>
  <c r="Q20" i="1"/>
  <c r="P20" i="1"/>
  <c r="O20" i="1"/>
  <c r="N20" i="1"/>
  <c r="M20" i="1"/>
  <c r="L20" i="1"/>
  <c r="R19" i="1"/>
  <c r="Q19" i="1"/>
  <c r="P19" i="1"/>
  <c r="O19" i="1"/>
  <c r="N19" i="1"/>
  <c r="M19" i="1"/>
  <c r="L19" i="1"/>
  <c r="R18" i="1"/>
  <c r="Q18" i="1"/>
  <c r="P18" i="1"/>
  <c r="O18" i="1"/>
  <c r="N18" i="1"/>
  <c r="M18" i="1"/>
  <c r="L18" i="1"/>
  <c r="R17" i="1"/>
  <c r="Q17" i="1"/>
  <c r="P17" i="1"/>
  <c r="O17" i="1"/>
  <c r="N17" i="1"/>
  <c r="M17" i="1"/>
  <c r="L17" i="1"/>
  <c r="R16" i="1"/>
  <c r="Q16" i="1"/>
  <c r="P16" i="1"/>
  <c r="O16" i="1"/>
  <c r="N16" i="1"/>
  <c r="M16" i="1"/>
  <c r="L16" i="1"/>
  <c r="R15" i="1"/>
  <c r="Q15" i="1"/>
  <c r="P15" i="1"/>
  <c r="O15" i="1"/>
  <c r="N15" i="1"/>
  <c r="M15" i="1"/>
  <c r="L15" i="1"/>
  <c r="R14" i="1"/>
  <c r="Q14" i="1"/>
  <c r="P14" i="1"/>
  <c r="O14" i="1"/>
  <c r="N14" i="1"/>
  <c r="M14" i="1"/>
  <c r="L14" i="1"/>
  <c r="R13" i="1"/>
  <c r="Q13" i="1"/>
  <c r="P13" i="1"/>
  <c r="O13" i="1"/>
  <c r="N13" i="1"/>
  <c r="M13" i="1"/>
  <c r="L13" i="1"/>
  <c r="R12" i="1"/>
  <c r="Q12" i="1"/>
  <c r="P12" i="1"/>
  <c r="O12" i="1"/>
  <c r="N12" i="1"/>
  <c r="M12" i="1"/>
  <c r="L12" i="1"/>
  <c r="R11" i="1"/>
  <c r="Q11" i="1"/>
  <c r="P11" i="1"/>
  <c r="O11" i="1"/>
  <c r="N11" i="1"/>
  <c r="M11" i="1"/>
  <c r="L11" i="1"/>
  <c r="R10" i="1"/>
  <c r="Q10" i="1"/>
  <c r="P10" i="1"/>
  <c r="O10" i="1"/>
  <c r="N10" i="1"/>
  <c r="M10" i="1"/>
  <c r="L10" i="1"/>
  <c r="R9" i="1"/>
  <c r="Q9" i="1"/>
  <c r="P9" i="1"/>
  <c r="O9" i="1"/>
  <c r="N9" i="1"/>
  <c r="M9" i="1"/>
  <c r="L9" i="1"/>
  <c r="R8" i="1"/>
  <c r="Q8" i="1"/>
  <c r="P8" i="1"/>
  <c r="O8" i="1"/>
  <c r="N8" i="1"/>
  <c r="M8" i="1"/>
  <c r="L8" i="1"/>
  <c r="R7" i="1"/>
  <c r="Q7" i="1"/>
  <c r="P7" i="1"/>
  <c r="O7" i="1"/>
  <c r="N7" i="1"/>
  <c r="M7" i="1"/>
  <c r="L7" i="1"/>
  <c r="R6" i="1"/>
  <c r="Q6" i="1"/>
  <c r="P6" i="1"/>
  <c r="O6" i="1"/>
  <c r="N6" i="1"/>
  <c r="M6" i="1"/>
  <c r="L6" i="1"/>
  <c r="R5" i="1"/>
  <c r="Q5" i="1"/>
  <c r="P5" i="1"/>
  <c r="O5" i="1"/>
  <c r="N5" i="1"/>
  <c r="M5" i="1"/>
  <c r="L5" i="1"/>
  <c r="R4" i="1"/>
  <c r="Q4" i="1"/>
  <c r="P4" i="1"/>
  <c r="O4" i="1"/>
  <c r="N4" i="1"/>
  <c r="M4" i="1"/>
  <c r="L4" i="1"/>
  <c r="R3" i="1"/>
  <c r="Q3" i="1"/>
  <c r="P3" i="1"/>
  <c r="O3" i="1"/>
  <c r="N3" i="1"/>
  <c r="M3" i="1"/>
  <c r="L3" i="1"/>
  <c r="R24" i="1"/>
  <c r="Q24" i="1"/>
  <c r="P24" i="1"/>
  <c r="O24" i="1"/>
  <c r="N24" i="1"/>
  <c r="M24" i="1"/>
  <c r="L24" i="1"/>
  <c r="R2" i="1"/>
  <c r="Q2" i="1"/>
  <c r="P2" i="1"/>
  <c r="O2" i="1"/>
  <c r="N2" i="1"/>
  <c r="M2" i="1"/>
  <c r="L2" i="1"/>
</calcChain>
</file>

<file path=xl/sharedStrings.xml><?xml version="1.0" encoding="utf-8"?>
<sst xmlns="http://schemas.openxmlformats.org/spreadsheetml/2006/main" count="200" uniqueCount="95">
  <si>
    <t>奖品名称</t>
  </si>
  <si>
    <t>ID编号</t>
  </si>
  <si>
    <t>用户名</t>
  </si>
  <si>
    <t>昵称</t>
  </si>
  <si>
    <t>兑换人</t>
  </si>
  <si>
    <t>兑换类型</t>
  </si>
  <si>
    <t>西币</t>
  </si>
  <si>
    <t>申请时间</t>
  </si>
  <si>
    <t>处理时间</t>
  </si>
  <si>
    <t>当前状态</t>
  </si>
  <si>
    <t>找答案PLC产品实用问答手册（电子版）</t>
  </si>
  <si>
    <t>回答数</t>
  </si>
  <si>
    <t>提问数</t>
  </si>
  <si>
    <t>发帖数</t>
  </si>
  <si>
    <t>论坛经验</t>
  </si>
  <si>
    <t>找答案积分</t>
  </si>
  <si>
    <t>IsPrime</t>
  </si>
  <si>
    <t>VIPType</t>
  </si>
  <si>
    <t>待审核</t>
  </si>
  <si>
    <t>找答案通信与网络组件产品实用问答手册（电子版）</t>
  </si>
  <si>
    <t>苏泊尔保温壶</t>
  </si>
  <si>
    <t>A5回收牛奶纸盒材质笔记本</t>
  </si>
  <si>
    <t>找答案常规性能变频器实用问答手册（电子版）</t>
  </si>
  <si>
    <t>纽曼 Air无线鼠标</t>
  </si>
  <si>
    <t>找答案过程控制系统产品实用问答手册（电子版）</t>
  </si>
  <si>
    <t>找答案SINUMERIK系列产品问答手册（电子版）</t>
  </si>
  <si>
    <t>TITA X 停车号码牌</t>
  </si>
  <si>
    <t>其他兑奖资格</t>
  </si>
  <si>
    <t>田老师</t>
  </si>
  <si>
    <t>马踏湖里的小鱼</t>
  </si>
  <si>
    <t>田端强</t>
  </si>
  <si>
    <t>2024-12-10 13:39:48 </t>
  </si>
  <si>
    <t>2024-12-10 16:52:42 </t>
  </si>
  <si>
    <t>保温杯垫&amp;无线充 多功能套装-白色</t>
  </si>
  <si>
    <t>zhoutong_q</t>
  </si>
  <si>
    <t>平角45</t>
  </si>
  <si>
    <t>周通</t>
  </si>
  <si>
    <t>2024-12-10 08:41:10 </t>
  </si>
  <si>
    <t>沃莱 智能跳绳</t>
  </si>
  <si>
    <t>lyytywd</t>
  </si>
  <si>
    <t>猿猴</t>
  </si>
  <si>
    <t>2024-12-10 08:19:43 </t>
  </si>
  <si>
    <t>找答案人机界面产品实用问答手册（电子版）</t>
  </si>
  <si>
    <t>mrl</t>
  </si>
  <si>
    <t>莎利文</t>
  </si>
  <si>
    <t>马儒林</t>
  </si>
  <si>
    <t>2024-12-09 14:10:42 </t>
  </si>
  <si>
    <t>找答案低压电器产品问答手册（电子版）</t>
  </si>
  <si>
    <t>2024-12-09 14:10:38 </t>
  </si>
  <si>
    <t>找答案基础性能变频器实用问答手册（电子版）</t>
  </si>
  <si>
    <t>2024-12-09 14:10:32 </t>
  </si>
  <si>
    <t>2024-12-09 14:10:01 </t>
  </si>
  <si>
    <t>找答案PLC和LOGO! 产品实用问答手册（电子版）</t>
  </si>
  <si>
    <t>2024-12-09 14:09:56 </t>
  </si>
  <si>
    <t>找答案SIMOTION产品实用问答手册(电子版）</t>
  </si>
  <si>
    <t>2024-12-09 14:09:48 </t>
  </si>
  <si>
    <t>2024-12-09 14:09:43 </t>
  </si>
  <si>
    <t>找答案高性能变频器实用问答手册(电子版）</t>
  </si>
  <si>
    <t>2024-12-09 14:09:36 </t>
  </si>
  <si>
    <t>2024-12-09 14:09:31 </t>
  </si>
  <si>
    <t>找答案电机产品实用问答手册（电子版）</t>
  </si>
  <si>
    <t>2024-12-09 14:09:26 </t>
  </si>
  <si>
    <t>2024-12-09 14:09:18 </t>
  </si>
  <si>
    <t>2024-12-09 14:09:12 </t>
  </si>
  <si>
    <t>Apple适配于FD苹果充电器套装12W</t>
  </si>
  <si>
    <t>xiaojin1016</t>
  </si>
  <si>
    <t>-我心飞翔-</t>
  </si>
  <si>
    <t>申静</t>
  </si>
  <si>
    <t>2024-12-08 21:01:38 </t>
  </si>
  <si>
    <t>保温杯垫&amp;无线充 多功能套装-黑色</t>
  </si>
  <si>
    <t>阳春节拍</t>
  </si>
  <si>
    <t>杨春杰</t>
  </si>
  <si>
    <t>2024-12-07 15:02:47 </t>
  </si>
  <si>
    <t>qingshan_fang</t>
  </si>
  <si>
    <t>启善</t>
  </si>
  <si>
    <t>方青山</t>
  </si>
  <si>
    <t>2024-12-06 09:12:14 </t>
  </si>
  <si>
    <t>绿竹</t>
  </si>
  <si>
    <t>黑猫警长W</t>
  </si>
  <si>
    <t>王平</t>
  </si>
  <si>
    <t>2024-12-05 16:20:50 </t>
  </si>
  <si>
    <t>手机用户20220324986354</t>
  </si>
  <si>
    <t>宋野</t>
  </si>
  <si>
    <t>2024-12-05 09:50:58 </t>
  </si>
  <si>
    <t>拓蓝 杜邦纸双面手提袋</t>
  </si>
  <si>
    <t>CoolCool的猪</t>
  </si>
  <si>
    <t>于长坤</t>
  </si>
  <si>
    <t>2024-12-05 08:14:04 </t>
  </si>
  <si>
    <t>2024-12-10 16:52:51 </t>
  </si>
  <si>
    <t>弓长如月</t>
  </si>
  <si>
    <t>张娟</t>
  </si>
  <si>
    <t>2024-12-04 21:29:23 </t>
  </si>
  <si>
    <t>周福海</t>
  </si>
  <si>
    <t>狂奔的龟</t>
  </si>
  <si>
    <t>2024-12-04 15:37:09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</si>
</sst>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134"/>
      <scheme val="minor"/>
    </font>
    <font>
      <sz val="11"/>
      <color theme="1"/>
      <name val="Aptos Narrow"/>
      <family val="2"/>
      <charset val="134"/>
      <scheme val="minor"/>
    </font>
    <font>
      <sz val="18"/>
      <color theme="3"/>
      <name val="Aptos Display"/>
      <family val="2"/>
      <charset val="134"/>
      <scheme val="major"/>
    </font>
    <font>
      <b/>
      <sz val="15"/>
      <color theme="3"/>
      <name val="Aptos Narrow"/>
      <family val="2"/>
      <charset val="134"/>
      <scheme val="minor"/>
    </font>
    <font>
      <b/>
      <sz val="13"/>
      <color theme="3"/>
      <name val="Aptos Narrow"/>
      <family val="2"/>
      <charset val="134"/>
      <scheme val="minor"/>
    </font>
    <font>
      <b/>
      <sz val="11"/>
      <color theme="3"/>
      <name val="Aptos Narrow"/>
      <family val="2"/>
      <charset val="134"/>
      <scheme val="minor"/>
    </font>
    <font>
      <sz val="11"/>
      <color rgb="FF006100"/>
      <name val="Aptos Narrow"/>
      <family val="2"/>
      <charset val="134"/>
      <scheme val="minor"/>
    </font>
    <font>
      <sz val="11"/>
      <color rgb="FF9C0006"/>
      <name val="Aptos Narrow"/>
      <family val="2"/>
      <charset val="134"/>
      <scheme val="minor"/>
    </font>
    <font>
      <sz val="11"/>
      <color rgb="FF9C5700"/>
      <name val="Aptos Narrow"/>
      <family val="2"/>
      <charset val="134"/>
      <scheme val="minor"/>
    </font>
    <font>
      <sz val="11"/>
      <color rgb="FF3F3F76"/>
      <name val="Aptos Narrow"/>
      <family val="2"/>
      <charset val="134"/>
      <scheme val="minor"/>
    </font>
    <font>
      <b/>
      <sz val="11"/>
      <color rgb="FF3F3F3F"/>
      <name val="Aptos Narrow"/>
      <family val="2"/>
      <charset val="134"/>
      <scheme val="minor"/>
    </font>
    <font>
      <b/>
      <sz val="11"/>
      <color rgb="FFFA7D00"/>
      <name val="Aptos Narrow"/>
      <family val="2"/>
      <charset val="134"/>
      <scheme val="minor"/>
    </font>
    <font>
      <sz val="11"/>
      <color rgb="FFFA7D00"/>
      <name val="Aptos Narrow"/>
      <family val="2"/>
      <charset val="134"/>
      <scheme val="minor"/>
    </font>
    <font>
      <b/>
      <sz val="11"/>
      <color theme="0"/>
      <name val="Aptos Narrow"/>
      <family val="2"/>
      <charset val="134"/>
      <scheme val="minor"/>
    </font>
    <font>
      <sz val="11"/>
      <color rgb="FFFF0000"/>
      <name val="Aptos Narrow"/>
      <family val="2"/>
      <charset val="134"/>
      <scheme val="minor"/>
    </font>
    <font>
      <i/>
      <sz val="11"/>
      <color rgb="FF7F7F7F"/>
      <name val="Aptos Narrow"/>
      <family val="2"/>
      <charset val="134"/>
      <scheme val="minor"/>
    </font>
    <font>
      <b/>
      <sz val="11"/>
      <color theme="1"/>
      <name val="Aptos Narrow"/>
      <family val="2"/>
      <charset val="134"/>
      <scheme val="minor"/>
    </font>
    <font>
      <sz val="11"/>
      <color theme="0"/>
      <name val="Aptos Narrow"/>
      <family val="2"/>
      <charset val="134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>
      <alignment vertical="center"/>
    </xf>
  </cellStyleXfs>
  <cellXfs count="9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34" borderId="0" xfId="0" applyFill="1"/>
    <xf numFmtId="0" fontId="18" fillId="34" borderId="10" xfId="0" applyFont="1" applyFill="1" applyBorder="1" applyAlignment="1">
      <alignment wrapText="1"/>
    </xf>
    <xf numFmtId="0" fontId="0" fillId="35" borderId="0" xfId="0" applyFill="1"/>
    <xf numFmtId="0" fontId="18" fillId="35" borderId="10" xfId="0" applyFont="1" applyFill="1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2" xfId="42" xr:uid="{CCB6B368-CE95-4631-A021-7BE324226FD1}"/>
    <cellStyle name="好" xfId="6" builtinId="26" customBuiltin="1"/>
    <cellStyle name="差" xfId="7" builtinId="27" customBuiltin="1"/>
    <cellStyle name="常规" xfId="0" builtinId="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emens-my.sharepoint.com/personal/jianting_wang_ext_siemens_com/Documents/DS/&#22870;&#21697;&#21457;&#25918;/20241210&#20817;&#22870;.xlsx" TargetMode="External"/><Relationship Id="rId1" Type="http://schemas.openxmlformats.org/officeDocument/2006/relationships/externalLinkPath" Target="20241210&#20817;&#2287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原表"/>
      <sheetName val="电子版"/>
      <sheetName val="SQL"/>
    </sheetNames>
    <sheetDataSet>
      <sheetData sheetId="0"/>
      <sheetData sheetId="1"/>
      <sheetData sheetId="2">
        <row r="1">
          <cell r="J1" t="str">
            <v>用户ID</v>
          </cell>
          <cell r="K1" t="str">
            <v>回答数</v>
          </cell>
          <cell r="L1" t="str">
            <v>提问数</v>
          </cell>
          <cell r="M1" t="str">
            <v>发帖数</v>
          </cell>
          <cell r="N1" t="str">
            <v>论坛经验</v>
          </cell>
          <cell r="O1" t="str">
            <v>找答案积分</v>
          </cell>
          <cell r="P1" t="str">
            <v>IsPrime</v>
          </cell>
          <cell r="Q1" t="str">
            <v>VIPType</v>
          </cell>
        </row>
        <row r="2">
          <cell r="J2">
            <v>54484</v>
          </cell>
          <cell r="K2">
            <v>4</v>
          </cell>
          <cell r="L2">
            <v>1</v>
          </cell>
          <cell r="M2">
            <v>52</v>
          </cell>
          <cell r="N2">
            <v>1359</v>
          </cell>
          <cell r="O2">
            <v>650</v>
          </cell>
          <cell r="P2">
            <v>0</v>
          </cell>
          <cell r="Q2">
            <v>3</v>
          </cell>
        </row>
        <row r="3">
          <cell r="J3">
            <v>203135</v>
          </cell>
          <cell r="K3" t="str">
            <v>NULL</v>
          </cell>
          <cell r="L3">
            <v>1</v>
          </cell>
          <cell r="M3">
            <v>50</v>
          </cell>
          <cell r="N3">
            <v>7728</v>
          </cell>
          <cell r="O3">
            <v>6209</v>
          </cell>
          <cell r="P3">
            <v>1</v>
          </cell>
          <cell r="Q3">
            <v>2</v>
          </cell>
        </row>
        <row r="4">
          <cell r="J4">
            <v>150467</v>
          </cell>
          <cell r="K4">
            <v>35</v>
          </cell>
          <cell r="L4" t="str">
            <v>NULL</v>
          </cell>
          <cell r="M4">
            <v>436</v>
          </cell>
          <cell r="N4">
            <v>19278</v>
          </cell>
          <cell r="O4">
            <v>70240</v>
          </cell>
          <cell r="P4">
            <v>1</v>
          </cell>
          <cell r="Q4">
            <v>5</v>
          </cell>
        </row>
        <row r="5">
          <cell r="J5">
            <v>128580</v>
          </cell>
          <cell r="K5">
            <v>156</v>
          </cell>
          <cell r="L5">
            <v>7</v>
          </cell>
          <cell r="M5">
            <v>14</v>
          </cell>
          <cell r="N5">
            <v>2395</v>
          </cell>
          <cell r="O5">
            <v>33132</v>
          </cell>
          <cell r="P5">
            <v>0</v>
          </cell>
          <cell r="Q5">
            <v>5</v>
          </cell>
        </row>
        <row r="6">
          <cell r="J6">
            <v>811274</v>
          </cell>
          <cell r="K6">
            <v>66</v>
          </cell>
          <cell r="L6">
            <v>2</v>
          </cell>
          <cell r="M6">
            <v>230</v>
          </cell>
          <cell r="N6">
            <v>1152</v>
          </cell>
          <cell r="O6">
            <v>835</v>
          </cell>
          <cell r="P6">
            <v>0</v>
          </cell>
          <cell r="Q6">
            <v>4</v>
          </cell>
        </row>
        <row r="7">
          <cell r="J7">
            <v>45229</v>
          </cell>
          <cell r="K7">
            <v>3</v>
          </cell>
          <cell r="L7" t="str">
            <v>NULL</v>
          </cell>
          <cell r="M7">
            <v>39</v>
          </cell>
          <cell r="N7">
            <v>1975</v>
          </cell>
          <cell r="O7">
            <v>1580</v>
          </cell>
          <cell r="P7">
            <v>1</v>
          </cell>
          <cell r="Q7">
            <v>2</v>
          </cell>
        </row>
        <row r="8">
          <cell r="J8">
            <v>382712</v>
          </cell>
          <cell r="K8">
            <v>26</v>
          </cell>
          <cell r="L8">
            <v>3</v>
          </cell>
          <cell r="M8">
            <v>42</v>
          </cell>
          <cell r="N8">
            <v>459</v>
          </cell>
          <cell r="O8">
            <v>1492</v>
          </cell>
          <cell r="P8">
            <v>0</v>
          </cell>
          <cell r="Q8">
            <v>5</v>
          </cell>
        </row>
        <row r="9">
          <cell r="J9">
            <v>395814</v>
          </cell>
          <cell r="K9" t="str">
            <v>NULL</v>
          </cell>
          <cell r="L9" t="str">
            <v>NULL</v>
          </cell>
          <cell r="M9" t="str">
            <v>NULL</v>
          </cell>
          <cell r="N9">
            <v>40</v>
          </cell>
          <cell r="O9">
            <v>43</v>
          </cell>
          <cell r="P9">
            <v>0</v>
          </cell>
          <cell r="Q9">
            <v>1</v>
          </cell>
        </row>
        <row r="10">
          <cell r="J10">
            <v>81050</v>
          </cell>
          <cell r="K10">
            <v>17</v>
          </cell>
          <cell r="L10" t="str">
            <v>NULL</v>
          </cell>
          <cell r="M10">
            <v>20</v>
          </cell>
          <cell r="N10">
            <v>2792</v>
          </cell>
          <cell r="O10">
            <v>83644</v>
          </cell>
          <cell r="P10">
            <v>0</v>
          </cell>
          <cell r="Q10">
            <v>5</v>
          </cell>
        </row>
        <row r="11">
          <cell r="J11">
            <v>239313</v>
          </cell>
          <cell r="K11">
            <v>1</v>
          </cell>
          <cell r="L11" t="str">
            <v>NULL</v>
          </cell>
          <cell r="M11">
            <v>6</v>
          </cell>
          <cell r="N11">
            <v>889</v>
          </cell>
          <cell r="O11">
            <v>764</v>
          </cell>
          <cell r="P11">
            <v>0</v>
          </cell>
          <cell r="Q11">
            <v>1</v>
          </cell>
        </row>
        <row r="12">
          <cell r="J12">
            <v>164244</v>
          </cell>
          <cell r="K12">
            <v>4022</v>
          </cell>
          <cell r="L12">
            <v>6</v>
          </cell>
          <cell r="M12">
            <v>131</v>
          </cell>
          <cell r="N12">
            <v>16958</v>
          </cell>
          <cell r="O12">
            <v>292552</v>
          </cell>
          <cell r="P12">
            <v>1</v>
          </cell>
          <cell r="Q12">
            <v>5</v>
          </cell>
        </row>
        <row r="13">
          <cell r="J13">
            <v>617359</v>
          </cell>
          <cell r="K13" t="str">
            <v>NULL</v>
          </cell>
          <cell r="L13" t="str">
            <v>NULL</v>
          </cell>
          <cell r="M13">
            <v>10</v>
          </cell>
          <cell r="N13">
            <v>226</v>
          </cell>
          <cell r="O13">
            <v>218</v>
          </cell>
          <cell r="P13">
            <v>0</v>
          </cell>
          <cell r="Q13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AE9D-9D86-4C1E-9981-751DBD7E044A}">
  <dimension ref="A1:R28"/>
  <sheetViews>
    <sheetView showGridLines="0" tabSelected="1" workbookViewId="0">
      <selection activeCell="A3" sqref="A3:XFD3"/>
    </sheetView>
  </sheetViews>
  <sheetFormatPr defaultRowHeight="14" x14ac:dyDescent="0.25"/>
  <cols>
    <col min="1" max="1" width="34.90625" bestFit="1" customWidth="1"/>
    <col min="2" max="2" width="6.26953125" bestFit="1" customWidth="1"/>
    <col min="3" max="3" width="11.36328125" bestFit="1" customWidth="1"/>
    <col min="4" max="4" width="21.08984375" bestFit="1" customWidth="1"/>
    <col min="5" max="5" width="6.26953125" bestFit="1" customWidth="1"/>
    <col min="6" max="6" width="8.08984375" bestFit="1" customWidth="1"/>
    <col min="7" max="7" width="4.453125" bestFit="1" customWidth="1"/>
    <col min="8" max="8" width="11.7265625" bestFit="1" customWidth="1"/>
    <col min="9" max="10" width="16.36328125" bestFit="1" customWidth="1"/>
    <col min="11" max="11" width="8.08984375" bestFit="1" customWidth="1"/>
    <col min="12" max="18" width="8.08984375" customWidth="1"/>
  </cols>
  <sheetData>
    <row r="1" spans="1:18" s="1" customFormat="1" ht="2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27</v>
      </c>
      <c r="I1" s="2" t="s">
        <v>7</v>
      </c>
      <c r="J1" s="2" t="s">
        <v>8</v>
      </c>
      <c r="K1" s="2" t="s">
        <v>9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s="3" customFormat="1" ht="14.5" x14ac:dyDescent="0.3">
      <c r="A2" s="4" t="s">
        <v>26</v>
      </c>
      <c r="B2" s="4">
        <v>382712</v>
      </c>
      <c r="C2" s="4" t="s">
        <v>28</v>
      </c>
      <c r="D2" s="4" t="s">
        <v>29</v>
      </c>
      <c r="E2" s="4" t="s">
        <v>30</v>
      </c>
      <c r="F2" s="4" t="s">
        <v>6</v>
      </c>
      <c r="G2" s="4">
        <v>499</v>
      </c>
      <c r="H2" s="7"/>
      <c r="I2" s="4" t="s">
        <v>31</v>
      </c>
      <c r="J2" s="4" t="s">
        <v>32</v>
      </c>
      <c r="K2" s="4" t="s">
        <v>18</v>
      </c>
      <c r="L2" s="4">
        <f>VLOOKUP(B2,[1]SQL!J:Q,2,0)</f>
        <v>26</v>
      </c>
      <c r="M2" s="4">
        <f>VLOOKUP(B2,[1]SQL!J:Q,3,0)</f>
        <v>3</v>
      </c>
      <c r="N2" s="4">
        <f>VLOOKUP(B2,[1]SQL!J:Q,4,0)</f>
        <v>42</v>
      </c>
      <c r="O2" s="4">
        <f>VLOOKUP(B2,[1]SQL!J:Q,5,0)</f>
        <v>459</v>
      </c>
      <c r="P2" s="4">
        <f>VLOOKUP(B2,[1]SQL!J:Q,6,0)</f>
        <v>1492</v>
      </c>
      <c r="Q2" s="4">
        <f>VLOOKUP(B2,[1]SQL!J:Q,7,0)</f>
        <v>0</v>
      </c>
      <c r="R2" s="4">
        <f>VLOOKUP(B2,[1]SQL!J:Q,8,0)</f>
        <v>5</v>
      </c>
    </row>
    <row r="3" spans="1:18" s="3" customFormat="1" ht="14.5" x14ac:dyDescent="0.3">
      <c r="A3" s="4" t="s">
        <v>38</v>
      </c>
      <c r="B3" s="4">
        <v>54484</v>
      </c>
      <c r="C3" s="4" t="s">
        <v>39</v>
      </c>
      <c r="D3" s="4" t="s">
        <v>40</v>
      </c>
      <c r="E3" s="4" t="s">
        <v>40</v>
      </c>
      <c r="F3" s="4" t="s">
        <v>6</v>
      </c>
      <c r="G3" s="4">
        <v>1300</v>
      </c>
      <c r="H3" s="7"/>
      <c r="I3" s="4" t="s">
        <v>41</v>
      </c>
      <c r="J3" s="4" t="s">
        <v>32</v>
      </c>
      <c r="K3" s="4" t="s">
        <v>18</v>
      </c>
      <c r="L3" s="4">
        <f>VLOOKUP(B3,[1]SQL!J:Q,2,0)</f>
        <v>4</v>
      </c>
      <c r="M3" s="4">
        <f>VLOOKUP(B3,[1]SQL!J:Q,3,0)</f>
        <v>1</v>
      </c>
      <c r="N3" s="4">
        <f>VLOOKUP(B3,[1]SQL!J:Q,4,0)</f>
        <v>52</v>
      </c>
      <c r="O3" s="4">
        <f>VLOOKUP(B3,[1]SQL!J:Q,5,0)</f>
        <v>1359</v>
      </c>
      <c r="P3" s="4">
        <f>VLOOKUP(B3,[1]SQL!J:Q,6,0)</f>
        <v>650</v>
      </c>
      <c r="Q3" s="4">
        <f>VLOOKUP(B3,[1]SQL!J:Q,7,0)</f>
        <v>0</v>
      </c>
      <c r="R3" s="4">
        <f>VLOOKUP(B3,[1]SQL!J:Q,8,0)</f>
        <v>3</v>
      </c>
    </row>
    <row r="4" spans="1:18" s="3" customFormat="1" ht="26" x14ac:dyDescent="0.3">
      <c r="A4" s="4" t="s">
        <v>42</v>
      </c>
      <c r="B4" s="4">
        <v>45229</v>
      </c>
      <c r="C4" s="4" t="s">
        <v>43</v>
      </c>
      <c r="D4" s="4" t="s">
        <v>44</v>
      </c>
      <c r="E4" s="4" t="s">
        <v>45</v>
      </c>
      <c r="F4" s="4" t="s">
        <v>6</v>
      </c>
      <c r="G4" s="4">
        <v>30</v>
      </c>
      <c r="H4" s="7"/>
      <c r="I4" s="4" t="s">
        <v>46</v>
      </c>
      <c r="J4" s="4" t="s">
        <v>32</v>
      </c>
      <c r="K4" s="4" t="s">
        <v>18</v>
      </c>
      <c r="L4" s="4">
        <f>VLOOKUP(B4,[1]SQL!J:Q,2,0)</f>
        <v>3</v>
      </c>
      <c r="M4" s="4" t="str">
        <f>VLOOKUP(B4,[1]SQL!J:Q,3,0)</f>
        <v>NULL</v>
      </c>
      <c r="N4" s="4">
        <f>VLOOKUP(B4,[1]SQL!J:Q,4,0)</f>
        <v>39</v>
      </c>
      <c r="O4" s="4">
        <f>VLOOKUP(B4,[1]SQL!J:Q,5,0)</f>
        <v>1975</v>
      </c>
      <c r="P4" s="4">
        <f>VLOOKUP(B4,[1]SQL!J:Q,6,0)</f>
        <v>1580</v>
      </c>
      <c r="Q4" s="4">
        <f>VLOOKUP(B4,[1]SQL!J:Q,7,0)</f>
        <v>1</v>
      </c>
      <c r="R4" s="4">
        <f>VLOOKUP(B4,[1]SQL!J:Q,8,0)</f>
        <v>2</v>
      </c>
    </row>
    <row r="5" spans="1:18" s="3" customFormat="1" ht="14.5" x14ac:dyDescent="0.3">
      <c r="A5" s="4" t="s">
        <v>47</v>
      </c>
      <c r="B5" s="4">
        <v>45229</v>
      </c>
      <c r="C5" s="4" t="s">
        <v>43</v>
      </c>
      <c r="D5" s="4" t="s">
        <v>44</v>
      </c>
      <c r="E5" s="4" t="s">
        <v>45</v>
      </c>
      <c r="F5" s="4" t="s">
        <v>6</v>
      </c>
      <c r="G5" s="4">
        <v>50</v>
      </c>
      <c r="H5" s="7"/>
      <c r="I5" s="4" t="s">
        <v>48</v>
      </c>
      <c r="J5" s="4" t="s">
        <v>32</v>
      </c>
      <c r="K5" s="4" t="s">
        <v>18</v>
      </c>
      <c r="L5" s="4">
        <f>VLOOKUP(B5,[1]SQL!J:Q,2,0)</f>
        <v>3</v>
      </c>
      <c r="M5" s="4" t="str">
        <f>VLOOKUP(B5,[1]SQL!J:Q,3,0)</f>
        <v>NULL</v>
      </c>
      <c r="N5" s="4">
        <f>VLOOKUP(B5,[1]SQL!J:Q,4,0)</f>
        <v>39</v>
      </c>
      <c r="O5" s="4">
        <f>VLOOKUP(B5,[1]SQL!J:Q,5,0)</f>
        <v>1975</v>
      </c>
      <c r="P5" s="4">
        <f>VLOOKUP(B5,[1]SQL!J:Q,6,0)</f>
        <v>1580</v>
      </c>
      <c r="Q5" s="4">
        <f>VLOOKUP(B5,[1]SQL!J:Q,7,0)</f>
        <v>1</v>
      </c>
      <c r="R5" s="4">
        <f>VLOOKUP(B5,[1]SQL!J:Q,8,0)</f>
        <v>2</v>
      </c>
    </row>
    <row r="6" spans="1:18" s="3" customFormat="1" ht="26" x14ac:dyDescent="0.3">
      <c r="A6" s="4" t="s">
        <v>49</v>
      </c>
      <c r="B6" s="4">
        <v>45229</v>
      </c>
      <c r="C6" s="4" t="s">
        <v>43</v>
      </c>
      <c r="D6" s="4" t="s">
        <v>44</v>
      </c>
      <c r="E6" s="4" t="s">
        <v>45</v>
      </c>
      <c r="F6" s="4" t="s">
        <v>6</v>
      </c>
      <c r="G6" s="4">
        <v>50</v>
      </c>
      <c r="H6" s="7"/>
      <c r="I6" s="4" t="s">
        <v>50</v>
      </c>
      <c r="J6" s="4" t="s">
        <v>32</v>
      </c>
      <c r="K6" s="4" t="s">
        <v>18</v>
      </c>
      <c r="L6" s="4">
        <f>VLOOKUP(B6,[1]SQL!J:Q,2,0)</f>
        <v>3</v>
      </c>
      <c r="M6" s="4" t="str">
        <f>VLOOKUP(B6,[1]SQL!J:Q,3,0)</f>
        <v>NULL</v>
      </c>
      <c r="N6" s="4">
        <f>VLOOKUP(B6,[1]SQL!J:Q,4,0)</f>
        <v>39</v>
      </c>
      <c r="O6" s="4">
        <f>VLOOKUP(B6,[1]SQL!J:Q,5,0)</f>
        <v>1975</v>
      </c>
      <c r="P6" s="4">
        <f>VLOOKUP(B6,[1]SQL!J:Q,6,0)</f>
        <v>1580</v>
      </c>
      <c r="Q6" s="4">
        <f>VLOOKUP(B6,[1]SQL!J:Q,7,0)</f>
        <v>1</v>
      </c>
      <c r="R6" s="4">
        <f>VLOOKUP(B6,[1]SQL!J:Q,8,0)</f>
        <v>2</v>
      </c>
    </row>
    <row r="7" spans="1:18" s="3" customFormat="1" ht="14.5" x14ac:dyDescent="0.3">
      <c r="A7" s="4" t="s">
        <v>10</v>
      </c>
      <c r="B7" s="4">
        <v>45229</v>
      </c>
      <c r="C7" s="4" t="s">
        <v>43</v>
      </c>
      <c r="D7" s="4" t="s">
        <v>44</v>
      </c>
      <c r="E7" s="4" t="s">
        <v>45</v>
      </c>
      <c r="F7" s="4" t="s">
        <v>6</v>
      </c>
      <c r="G7" s="4">
        <v>50</v>
      </c>
      <c r="H7" s="7"/>
      <c r="I7" s="4" t="s">
        <v>51</v>
      </c>
      <c r="J7" s="4" t="s">
        <v>32</v>
      </c>
      <c r="K7" s="4" t="s">
        <v>18</v>
      </c>
      <c r="L7" s="4">
        <f>VLOOKUP(B7,[1]SQL!J:Q,2,0)</f>
        <v>3</v>
      </c>
      <c r="M7" s="4" t="str">
        <f>VLOOKUP(B7,[1]SQL!J:Q,3,0)</f>
        <v>NULL</v>
      </c>
      <c r="N7" s="4">
        <f>VLOOKUP(B7,[1]SQL!J:Q,4,0)</f>
        <v>39</v>
      </c>
      <c r="O7" s="4">
        <f>VLOOKUP(B7,[1]SQL!J:Q,5,0)</f>
        <v>1975</v>
      </c>
      <c r="P7" s="4">
        <f>VLOOKUP(B7,[1]SQL!J:Q,6,0)</f>
        <v>1580</v>
      </c>
      <c r="Q7" s="4">
        <f>VLOOKUP(B7,[1]SQL!J:Q,7,0)</f>
        <v>1</v>
      </c>
      <c r="R7" s="4">
        <f>VLOOKUP(B7,[1]SQL!J:Q,8,0)</f>
        <v>2</v>
      </c>
    </row>
    <row r="8" spans="1:18" s="3" customFormat="1" ht="26" x14ac:dyDescent="0.3">
      <c r="A8" s="4" t="s">
        <v>52</v>
      </c>
      <c r="B8" s="4">
        <v>45229</v>
      </c>
      <c r="C8" s="4" t="s">
        <v>43</v>
      </c>
      <c r="D8" s="4" t="s">
        <v>44</v>
      </c>
      <c r="E8" s="4" t="s">
        <v>45</v>
      </c>
      <c r="F8" s="4" t="s">
        <v>6</v>
      </c>
      <c r="G8" s="4">
        <v>50</v>
      </c>
      <c r="H8" s="7"/>
      <c r="I8" s="4" t="s">
        <v>53</v>
      </c>
      <c r="J8" s="4" t="s">
        <v>32</v>
      </c>
      <c r="K8" s="4" t="s">
        <v>18</v>
      </c>
      <c r="L8" s="4">
        <f>VLOOKUP(B8,[1]SQL!J:Q,2,0)</f>
        <v>3</v>
      </c>
      <c r="M8" s="4" t="str">
        <f>VLOOKUP(B8,[1]SQL!J:Q,3,0)</f>
        <v>NULL</v>
      </c>
      <c r="N8" s="4">
        <f>VLOOKUP(B8,[1]SQL!J:Q,4,0)</f>
        <v>39</v>
      </c>
      <c r="O8" s="4">
        <f>VLOOKUP(B8,[1]SQL!J:Q,5,0)</f>
        <v>1975</v>
      </c>
      <c r="P8" s="4">
        <f>VLOOKUP(B8,[1]SQL!J:Q,6,0)</f>
        <v>1580</v>
      </c>
      <c r="Q8" s="4">
        <f>VLOOKUP(B8,[1]SQL!J:Q,7,0)</f>
        <v>1</v>
      </c>
      <c r="R8" s="4">
        <f>VLOOKUP(B8,[1]SQL!J:Q,8,0)</f>
        <v>2</v>
      </c>
    </row>
    <row r="9" spans="1:18" s="3" customFormat="1" ht="26" x14ac:dyDescent="0.3">
      <c r="A9" s="4" t="s">
        <v>54</v>
      </c>
      <c r="B9" s="4">
        <v>45229</v>
      </c>
      <c r="C9" s="4" t="s">
        <v>43</v>
      </c>
      <c r="D9" s="4" t="s">
        <v>44</v>
      </c>
      <c r="E9" s="4" t="s">
        <v>45</v>
      </c>
      <c r="F9" s="4" t="s">
        <v>6</v>
      </c>
      <c r="G9" s="4">
        <v>50</v>
      </c>
      <c r="H9" s="7"/>
      <c r="I9" s="4" t="s">
        <v>55</v>
      </c>
      <c r="J9" s="4" t="s">
        <v>32</v>
      </c>
      <c r="K9" s="4" t="s">
        <v>18</v>
      </c>
      <c r="L9" s="4">
        <f>VLOOKUP(B9,[1]SQL!J:Q,2,0)</f>
        <v>3</v>
      </c>
      <c r="M9" s="4" t="str">
        <f>VLOOKUP(B9,[1]SQL!J:Q,3,0)</f>
        <v>NULL</v>
      </c>
      <c r="N9" s="4">
        <f>VLOOKUP(B9,[1]SQL!J:Q,4,0)</f>
        <v>39</v>
      </c>
      <c r="O9" s="4">
        <f>VLOOKUP(B9,[1]SQL!J:Q,5,0)</f>
        <v>1975</v>
      </c>
      <c r="P9" s="4">
        <f>VLOOKUP(B9,[1]SQL!J:Q,6,0)</f>
        <v>1580</v>
      </c>
      <c r="Q9" s="4">
        <f>VLOOKUP(B9,[1]SQL!J:Q,7,0)</f>
        <v>1</v>
      </c>
      <c r="R9" s="4">
        <f>VLOOKUP(B9,[1]SQL!J:Q,8,0)</f>
        <v>2</v>
      </c>
    </row>
    <row r="10" spans="1:18" s="3" customFormat="1" ht="26" x14ac:dyDescent="0.3">
      <c r="A10" s="4" t="s">
        <v>25</v>
      </c>
      <c r="B10" s="4">
        <v>45229</v>
      </c>
      <c r="C10" s="4" t="s">
        <v>43</v>
      </c>
      <c r="D10" s="4" t="s">
        <v>44</v>
      </c>
      <c r="E10" s="4" t="s">
        <v>45</v>
      </c>
      <c r="F10" s="4" t="s">
        <v>6</v>
      </c>
      <c r="G10" s="4">
        <v>50</v>
      </c>
      <c r="H10" s="7"/>
      <c r="I10" s="4" t="s">
        <v>56</v>
      </c>
      <c r="J10" s="4" t="s">
        <v>32</v>
      </c>
      <c r="K10" s="4" t="s">
        <v>18</v>
      </c>
      <c r="L10" s="4">
        <f>VLOOKUP(B10,[1]SQL!J:Q,2,0)</f>
        <v>3</v>
      </c>
      <c r="M10" s="4" t="str">
        <f>VLOOKUP(B10,[1]SQL!J:Q,3,0)</f>
        <v>NULL</v>
      </c>
      <c r="N10" s="4">
        <f>VLOOKUP(B10,[1]SQL!J:Q,4,0)</f>
        <v>39</v>
      </c>
      <c r="O10" s="4">
        <f>VLOOKUP(B10,[1]SQL!J:Q,5,0)</f>
        <v>1975</v>
      </c>
      <c r="P10" s="4">
        <f>VLOOKUP(B10,[1]SQL!J:Q,6,0)</f>
        <v>1580</v>
      </c>
      <c r="Q10" s="4">
        <f>VLOOKUP(B10,[1]SQL!J:Q,7,0)</f>
        <v>1</v>
      </c>
      <c r="R10" s="4">
        <f>VLOOKUP(B10,[1]SQL!J:Q,8,0)</f>
        <v>2</v>
      </c>
    </row>
    <row r="11" spans="1:18" s="3" customFormat="1" ht="26" x14ac:dyDescent="0.3">
      <c r="A11" s="4" t="s">
        <v>57</v>
      </c>
      <c r="B11" s="4">
        <v>45229</v>
      </c>
      <c r="C11" s="4" t="s">
        <v>43</v>
      </c>
      <c r="D11" s="4" t="s">
        <v>44</v>
      </c>
      <c r="E11" s="4" t="s">
        <v>45</v>
      </c>
      <c r="F11" s="4" t="s">
        <v>6</v>
      </c>
      <c r="G11" s="4">
        <v>50</v>
      </c>
      <c r="H11" s="7"/>
      <c r="I11" s="4" t="s">
        <v>58</v>
      </c>
      <c r="J11" s="4" t="s">
        <v>32</v>
      </c>
      <c r="K11" s="4" t="s">
        <v>18</v>
      </c>
      <c r="L11" s="4">
        <f>VLOOKUP(B11,[1]SQL!J:Q,2,0)</f>
        <v>3</v>
      </c>
      <c r="M11" s="4" t="str">
        <f>VLOOKUP(B11,[1]SQL!J:Q,3,0)</f>
        <v>NULL</v>
      </c>
      <c r="N11" s="4">
        <f>VLOOKUP(B11,[1]SQL!J:Q,4,0)</f>
        <v>39</v>
      </c>
      <c r="O11" s="4">
        <f>VLOOKUP(B11,[1]SQL!J:Q,5,0)</f>
        <v>1975</v>
      </c>
      <c r="P11" s="4">
        <f>VLOOKUP(B11,[1]SQL!J:Q,6,0)</f>
        <v>1580</v>
      </c>
      <c r="Q11" s="4">
        <f>VLOOKUP(B11,[1]SQL!J:Q,7,0)</f>
        <v>1</v>
      </c>
      <c r="R11" s="4">
        <f>VLOOKUP(B11,[1]SQL!J:Q,8,0)</f>
        <v>2</v>
      </c>
    </row>
    <row r="12" spans="1:18" s="3" customFormat="1" ht="26" x14ac:dyDescent="0.3">
      <c r="A12" s="4" t="s">
        <v>22</v>
      </c>
      <c r="B12" s="4">
        <v>45229</v>
      </c>
      <c r="C12" s="4" t="s">
        <v>43</v>
      </c>
      <c r="D12" s="4" t="s">
        <v>44</v>
      </c>
      <c r="E12" s="4" t="s">
        <v>45</v>
      </c>
      <c r="F12" s="4" t="s">
        <v>6</v>
      </c>
      <c r="G12" s="4">
        <v>50</v>
      </c>
      <c r="H12" s="7"/>
      <c r="I12" s="4" t="s">
        <v>59</v>
      </c>
      <c r="J12" s="4" t="s">
        <v>32</v>
      </c>
      <c r="K12" s="4" t="s">
        <v>18</v>
      </c>
      <c r="L12" s="4">
        <f>VLOOKUP(B12,[1]SQL!J:Q,2,0)</f>
        <v>3</v>
      </c>
      <c r="M12" s="4" t="str">
        <f>VLOOKUP(B12,[1]SQL!J:Q,3,0)</f>
        <v>NULL</v>
      </c>
      <c r="N12" s="4">
        <f>VLOOKUP(B12,[1]SQL!J:Q,4,0)</f>
        <v>39</v>
      </c>
      <c r="O12" s="4">
        <f>VLOOKUP(B12,[1]SQL!J:Q,5,0)</f>
        <v>1975</v>
      </c>
      <c r="P12" s="4">
        <f>VLOOKUP(B12,[1]SQL!J:Q,6,0)</f>
        <v>1580</v>
      </c>
      <c r="Q12" s="4">
        <f>VLOOKUP(B12,[1]SQL!J:Q,7,0)</f>
        <v>1</v>
      </c>
      <c r="R12" s="4">
        <f>VLOOKUP(B12,[1]SQL!J:Q,8,0)</f>
        <v>2</v>
      </c>
    </row>
    <row r="13" spans="1:18" s="3" customFormat="1" ht="14.5" x14ac:dyDescent="0.3">
      <c r="A13" s="4" t="s">
        <v>60</v>
      </c>
      <c r="B13" s="4">
        <v>45229</v>
      </c>
      <c r="C13" s="4" t="s">
        <v>43</v>
      </c>
      <c r="D13" s="4" t="s">
        <v>44</v>
      </c>
      <c r="E13" s="4" t="s">
        <v>45</v>
      </c>
      <c r="F13" s="4" t="s">
        <v>6</v>
      </c>
      <c r="G13" s="4">
        <v>50</v>
      </c>
      <c r="H13" s="7"/>
      <c r="I13" s="4" t="s">
        <v>61</v>
      </c>
      <c r="J13" s="4" t="s">
        <v>32</v>
      </c>
      <c r="K13" s="4" t="s">
        <v>18</v>
      </c>
      <c r="L13" s="4">
        <f>VLOOKUP(B13,[1]SQL!J:Q,2,0)</f>
        <v>3</v>
      </c>
      <c r="M13" s="4" t="str">
        <f>VLOOKUP(B13,[1]SQL!J:Q,3,0)</f>
        <v>NULL</v>
      </c>
      <c r="N13" s="4">
        <f>VLOOKUP(B13,[1]SQL!J:Q,4,0)</f>
        <v>39</v>
      </c>
      <c r="O13" s="4">
        <f>VLOOKUP(B13,[1]SQL!J:Q,5,0)</f>
        <v>1975</v>
      </c>
      <c r="P13" s="4">
        <f>VLOOKUP(B13,[1]SQL!J:Q,6,0)</f>
        <v>1580</v>
      </c>
      <c r="Q13" s="4">
        <f>VLOOKUP(B13,[1]SQL!J:Q,7,0)</f>
        <v>1</v>
      </c>
      <c r="R13" s="4">
        <f>VLOOKUP(B13,[1]SQL!J:Q,8,0)</f>
        <v>2</v>
      </c>
    </row>
    <row r="14" spans="1:18" s="3" customFormat="1" ht="26" x14ac:dyDescent="0.3">
      <c r="A14" s="4" t="s">
        <v>24</v>
      </c>
      <c r="B14" s="4">
        <v>45229</v>
      </c>
      <c r="C14" s="4" t="s">
        <v>43</v>
      </c>
      <c r="D14" s="4" t="s">
        <v>44</v>
      </c>
      <c r="E14" s="4" t="s">
        <v>45</v>
      </c>
      <c r="F14" s="4" t="s">
        <v>6</v>
      </c>
      <c r="G14" s="4">
        <v>50</v>
      </c>
      <c r="H14" s="7"/>
      <c r="I14" s="4" t="s">
        <v>62</v>
      </c>
      <c r="J14" s="4" t="s">
        <v>32</v>
      </c>
      <c r="K14" s="4" t="s">
        <v>18</v>
      </c>
      <c r="L14" s="4">
        <f>VLOOKUP(B14,[1]SQL!J:Q,2,0)</f>
        <v>3</v>
      </c>
      <c r="M14" s="4" t="str">
        <f>VLOOKUP(B14,[1]SQL!J:Q,3,0)</f>
        <v>NULL</v>
      </c>
      <c r="N14" s="4">
        <f>VLOOKUP(B14,[1]SQL!J:Q,4,0)</f>
        <v>39</v>
      </c>
      <c r="O14" s="4">
        <f>VLOOKUP(B14,[1]SQL!J:Q,5,0)</f>
        <v>1975</v>
      </c>
      <c r="P14" s="4">
        <f>VLOOKUP(B14,[1]SQL!J:Q,6,0)</f>
        <v>1580</v>
      </c>
      <c r="Q14" s="4">
        <f>VLOOKUP(B14,[1]SQL!J:Q,7,0)</f>
        <v>1</v>
      </c>
      <c r="R14" s="4">
        <f>VLOOKUP(B14,[1]SQL!J:Q,8,0)</f>
        <v>2</v>
      </c>
    </row>
    <row r="15" spans="1:18" s="3" customFormat="1" ht="26" x14ac:dyDescent="0.3">
      <c r="A15" s="4" t="s">
        <v>19</v>
      </c>
      <c r="B15" s="4">
        <v>45229</v>
      </c>
      <c r="C15" s="4" t="s">
        <v>43</v>
      </c>
      <c r="D15" s="4" t="s">
        <v>44</v>
      </c>
      <c r="E15" s="4" t="s">
        <v>45</v>
      </c>
      <c r="F15" s="4" t="s">
        <v>6</v>
      </c>
      <c r="G15" s="4">
        <v>30</v>
      </c>
      <c r="H15" s="7"/>
      <c r="I15" s="4" t="s">
        <v>63</v>
      </c>
      <c r="J15" s="4" t="s">
        <v>32</v>
      </c>
      <c r="K15" s="4" t="s">
        <v>18</v>
      </c>
      <c r="L15" s="4">
        <f>VLOOKUP(B15,[1]SQL!J:Q,2,0)</f>
        <v>3</v>
      </c>
      <c r="M15" s="4" t="str">
        <f>VLOOKUP(B15,[1]SQL!J:Q,3,0)</f>
        <v>NULL</v>
      </c>
      <c r="N15" s="4">
        <f>VLOOKUP(B15,[1]SQL!J:Q,4,0)</f>
        <v>39</v>
      </c>
      <c r="O15" s="4">
        <f>VLOOKUP(B15,[1]SQL!J:Q,5,0)</f>
        <v>1975</v>
      </c>
      <c r="P15" s="4">
        <f>VLOOKUP(B15,[1]SQL!J:Q,6,0)</f>
        <v>1580</v>
      </c>
      <c r="Q15" s="4">
        <f>VLOOKUP(B15,[1]SQL!J:Q,7,0)</f>
        <v>1</v>
      </c>
      <c r="R15" s="4">
        <f>VLOOKUP(B15,[1]SQL!J:Q,8,0)</f>
        <v>2</v>
      </c>
    </row>
    <row r="16" spans="1:18" s="3" customFormat="1" ht="14.5" x14ac:dyDescent="0.3">
      <c r="A16" s="4" t="s">
        <v>64</v>
      </c>
      <c r="B16" s="4">
        <v>81050</v>
      </c>
      <c r="C16" s="4" t="s">
        <v>65</v>
      </c>
      <c r="D16" s="4" t="s">
        <v>66</v>
      </c>
      <c r="E16" s="4" t="s">
        <v>67</v>
      </c>
      <c r="F16" s="4" t="s">
        <v>6</v>
      </c>
      <c r="G16" s="4">
        <v>800</v>
      </c>
      <c r="H16" s="7"/>
      <c r="I16" s="4" t="s">
        <v>68</v>
      </c>
      <c r="J16" s="4" t="s">
        <v>32</v>
      </c>
      <c r="K16" s="4" t="s">
        <v>18</v>
      </c>
      <c r="L16" s="4">
        <f>VLOOKUP(B16,[1]SQL!J:Q,2,0)</f>
        <v>17</v>
      </c>
      <c r="M16" s="4" t="str">
        <f>VLOOKUP(B16,[1]SQL!J:Q,3,0)</f>
        <v>NULL</v>
      </c>
      <c r="N16" s="4">
        <f>VLOOKUP(B16,[1]SQL!J:Q,4,0)</f>
        <v>20</v>
      </c>
      <c r="O16" s="4">
        <f>VLOOKUP(B16,[1]SQL!J:Q,5,0)</f>
        <v>2792</v>
      </c>
      <c r="P16" s="4">
        <f>VLOOKUP(B16,[1]SQL!J:Q,6,0)</f>
        <v>83644</v>
      </c>
      <c r="Q16" s="4">
        <f>VLOOKUP(B16,[1]SQL!J:Q,7,0)</f>
        <v>0</v>
      </c>
      <c r="R16" s="4">
        <f>VLOOKUP(B16,[1]SQL!J:Q,8,0)</f>
        <v>5</v>
      </c>
    </row>
    <row r="17" spans="1:18" s="3" customFormat="1" ht="14.5" x14ac:dyDescent="0.3">
      <c r="A17" s="4" t="s">
        <v>69</v>
      </c>
      <c r="B17" s="4">
        <v>811274</v>
      </c>
      <c r="C17" s="4">
        <v>20230301870342</v>
      </c>
      <c r="D17" s="4" t="s">
        <v>70</v>
      </c>
      <c r="E17" s="4" t="s">
        <v>71</v>
      </c>
      <c r="F17" s="4" t="s">
        <v>6</v>
      </c>
      <c r="G17" s="4">
        <v>1500</v>
      </c>
      <c r="H17" s="7"/>
      <c r="I17" s="4" t="s">
        <v>72</v>
      </c>
      <c r="J17" s="4" t="s">
        <v>32</v>
      </c>
      <c r="K17" s="4" t="s">
        <v>18</v>
      </c>
      <c r="L17" s="4">
        <f>VLOOKUP(B17,[1]SQL!J:Q,2,0)</f>
        <v>66</v>
      </c>
      <c r="M17" s="4">
        <f>VLOOKUP(B17,[1]SQL!J:Q,3,0)</f>
        <v>2</v>
      </c>
      <c r="N17" s="4">
        <f>VLOOKUP(B17,[1]SQL!J:Q,4,0)</f>
        <v>230</v>
      </c>
      <c r="O17" s="4">
        <f>VLOOKUP(B17,[1]SQL!J:Q,5,0)</f>
        <v>1152</v>
      </c>
      <c r="P17" s="4">
        <f>VLOOKUP(B17,[1]SQL!J:Q,6,0)</f>
        <v>835</v>
      </c>
      <c r="Q17" s="4">
        <f>VLOOKUP(B17,[1]SQL!J:Q,7,0)</f>
        <v>0</v>
      </c>
      <c r="R17" s="4">
        <f>VLOOKUP(B17,[1]SQL!J:Q,8,0)</f>
        <v>4</v>
      </c>
    </row>
    <row r="18" spans="1:18" s="3" customFormat="1" ht="14.5" x14ac:dyDescent="0.3">
      <c r="A18" s="4" t="s">
        <v>20</v>
      </c>
      <c r="B18" s="4">
        <v>203135</v>
      </c>
      <c r="C18" s="4" t="s">
        <v>73</v>
      </c>
      <c r="D18" s="4" t="s">
        <v>74</v>
      </c>
      <c r="E18" s="4" t="s">
        <v>75</v>
      </c>
      <c r="F18" s="4" t="s">
        <v>6</v>
      </c>
      <c r="G18" s="4">
        <v>2000</v>
      </c>
      <c r="H18" s="7"/>
      <c r="I18" s="4" t="s">
        <v>76</v>
      </c>
      <c r="J18" s="4" t="s">
        <v>32</v>
      </c>
      <c r="K18" s="4" t="s">
        <v>18</v>
      </c>
      <c r="L18" s="4" t="str">
        <f>VLOOKUP(B18,[1]SQL!J:Q,2,0)</f>
        <v>NULL</v>
      </c>
      <c r="M18" s="4">
        <f>VLOOKUP(B18,[1]SQL!J:Q,3,0)</f>
        <v>1</v>
      </c>
      <c r="N18" s="4">
        <f>VLOOKUP(B18,[1]SQL!J:Q,4,0)</f>
        <v>50</v>
      </c>
      <c r="O18" s="4">
        <f>VLOOKUP(B18,[1]SQL!J:Q,5,0)</f>
        <v>7728</v>
      </c>
      <c r="P18" s="4">
        <f>VLOOKUP(B18,[1]SQL!J:Q,6,0)</f>
        <v>6209</v>
      </c>
      <c r="Q18" s="4">
        <f>VLOOKUP(B18,[1]SQL!J:Q,7,0)</f>
        <v>1</v>
      </c>
      <c r="R18" s="4">
        <f>VLOOKUP(B18,[1]SQL!J:Q,8,0)</f>
        <v>2</v>
      </c>
    </row>
    <row r="19" spans="1:18" s="5" customFormat="1" ht="14.5" x14ac:dyDescent="0.3">
      <c r="A19" s="4" t="s">
        <v>21</v>
      </c>
      <c r="B19" s="4">
        <v>150467</v>
      </c>
      <c r="C19" s="4" t="s">
        <v>77</v>
      </c>
      <c r="D19" s="4" t="s">
        <v>78</v>
      </c>
      <c r="E19" s="4" t="s">
        <v>79</v>
      </c>
      <c r="F19" s="4" t="s">
        <v>6</v>
      </c>
      <c r="G19" s="4">
        <v>460</v>
      </c>
      <c r="H19" s="7"/>
      <c r="I19" s="4" t="s">
        <v>80</v>
      </c>
      <c r="J19" s="4" t="s">
        <v>32</v>
      </c>
      <c r="K19" s="4" t="s">
        <v>18</v>
      </c>
      <c r="L19" s="4">
        <f>VLOOKUP(B19,[1]SQL!J:Q,2,0)</f>
        <v>35</v>
      </c>
      <c r="M19" s="4" t="str">
        <f>VLOOKUP(B19,[1]SQL!J:Q,3,0)</f>
        <v>NULL</v>
      </c>
      <c r="N19" s="4">
        <f>VLOOKUP(B19,[1]SQL!J:Q,4,0)</f>
        <v>436</v>
      </c>
      <c r="O19" s="4">
        <f>VLOOKUP(B19,[1]SQL!J:Q,5,0)</f>
        <v>19278</v>
      </c>
      <c r="P19" s="4">
        <f>VLOOKUP(B19,[1]SQL!J:Q,6,0)</f>
        <v>70240</v>
      </c>
      <c r="Q19" s="4">
        <f>VLOOKUP(B19,[1]SQL!J:Q,7,0)</f>
        <v>1</v>
      </c>
      <c r="R19" s="4">
        <f>VLOOKUP(B19,[1]SQL!J:Q,8,0)</f>
        <v>5</v>
      </c>
    </row>
    <row r="20" spans="1:18" s="5" customFormat="1" ht="14.5" x14ac:dyDescent="0.3">
      <c r="A20" s="4" t="s">
        <v>23</v>
      </c>
      <c r="B20" s="4">
        <v>617359</v>
      </c>
      <c r="C20" s="4">
        <v>20220324142705</v>
      </c>
      <c r="D20" s="4" t="s">
        <v>81</v>
      </c>
      <c r="E20" s="4" t="s">
        <v>82</v>
      </c>
      <c r="F20" s="4" t="s">
        <v>6</v>
      </c>
      <c r="G20" s="4">
        <v>880</v>
      </c>
      <c r="H20" s="7"/>
      <c r="I20" s="4" t="s">
        <v>83</v>
      </c>
      <c r="J20" s="4" t="s">
        <v>32</v>
      </c>
      <c r="K20" s="4" t="s">
        <v>18</v>
      </c>
      <c r="L20" s="4" t="str">
        <f>VLOOKUP(B20,[1]SQL!J:Q,2,0)</f>
        <v>NULL</v>
      </c>
      <c r="M20" s="4" t="str">
        <f>VLOOKUP(B20,[1]SQL!J:Q,3,0)</f>
        <v>NULL</v>
      </c>
      <c r="N20" s="4">
        <f>VLOOKUP(B20,[1]SQL!J:Q,4,0)</f>
        <v>10</v>
      </c>
      <c r="O20" s="4">
        <f>VLOOKUP(B20,[1]SQL!J:Q,5,0)</f>
        <v>226</v>
      </c>
      <c r="P20" s="4">
        <f>VLOOKUP(B20,[1]SQL!J:Q,6,0)</f>
        <v>218</v>
      </c>
      <c r="Q20" s="4">
        <f>VLOOKUP(B20,[1]SQL!J:Q,7,0)</f>
        <v>0</v>
      </c>
      <c r="R20" s="4">
        <f>VLOOKUP(B20,[1]SQL!J:Q,8,0)</f>
        <v>2</v>
      </c>
    </row>
    <row r="21" spans="1:18" s="5" customFormat="1" ht="14.5" x14ac:dyDescent="0.3">
      <c r="A21" s="4" t="s">
        <v>84</v>
      </c>
      <c r="B21" s="4">
        <v>164244</v>
      </c>
      <c r="C21" s="4" t="s">
        <v>85</v>
      </c>
      <c r="D21" s="4" t="s">
        <v>85</v>
      </c>
      <c r="E21" s="4" t="s">
        <v>86</v>
      </c>
      <c r="F21" s="4" t="s">
        <v>6</v>
      </c>
      <c r="G21" s="4">
        <v>600</v>
      </c>
      <c r="H21" s="7"/>
      <c r="I21" s="4" t="s">
        <v>87</v>
      </c>
      <c r="J21" s="4" t="s">
        <v>88</v>
      </c>
      <c r="K21" s="4" t="s">
        <v>18</v>
      </c>
      <c r="L21" s="4">
        <f>VLOOKUP(B21,[1]SQL!J:Q,2,0)</f>
        <v>4022</v>
      </c>
      <c r="M21" s="4">
        <f>VLOOKUP(B21,[1]SQL!J:Q,3,0)</f>
        <v>6</v>
      </c>
      <c r="N21" s="4">
        <f>VLOOKUP(B21,[1]SQL!J:Q,4,0)</f>
        <v>131</v>
      </c>
      <c r="O21" s="4">
        <f>VLOOKUP(B21,[1]SQL!J:Q,5,0)</f>
        <v>16958</v>
      </c>
      <c r="P21" s="4">
        <f>VLOOKUP(B21,[1]SQL!J:Q,6,0)</f>
        <v>292552</v>
      </c>
      <c r="Q21" s="4">
        <f>VLOOKUP(B21,[1]SQL!J:Q,7,0)</f>
        <v>1</v>
      </c>
      <c r="R21" s="4">
        <f>VLOOKUP(B21,[1]SQL!J:Q,8,0)</f>
        <v>5</v>
      </c>
    </row>
    <row r="22" spans="1:18" ht="14.5" x14ac:dyDescent="0.3">
      <c r="A22" s="4" t="s">
        <v>10</v>
      </c>
      <c r="B22" s="4">
        <v>395814</v>
      </c>
      <c r="C22" s="4" t="s">
        <v>89</v>
      </c>
      <c r="D22" s="4" t="s">
        <v>89</v>
      </c>
      <c r="E22" s="4" t="s">
        <v>90</v>
      </c>
      <c r="F22" s="4" t="s">
        <v>6</v>
      </c>
      <c r="G22" s="4">
        <v>50</v>
      </c>
      <c r="H22" s="7"/>
      <c r="I22" s="4" t="s">
        <v>91</v>
      </c>
      <c r="J22" s="4" t="s">
        <v>88</v>
      </c>
      <c r="K22" s="4" t="s">
        <v>18</v>
      </c>
      <c r="L22" s="4" t="str">
        <f>VLOOKUP(B22,[1]SQL!J:Q,2,0)</f>
        <v>NULL</v>
      </c>
      <c r="M22" s="4" t="str">
        <f>VLOOKUP(B22,[1]SQL!J:Q,3,0)</f>
        <v>NULL</v>
      </c>
      <c r="N22" s="4" t="str">
        <f>VLOOKUP(B22,[1]SQL!J:Q,4,0)</f>
        <v>NULL</v>
      </c>
      <c r="O22" s="4">
        <f>VLOOKUP(B22,[1]SQL!J:Q,5,0)</f>
        <v>40</v>
      </c>
      <c r="P22" s="4">
        <f>VLOOKUP(B22,[1]SQL!J:Q,6,0)</f>
        <v>43</v>
      </c>
      <c r="Q22" s="4">
        <f>VLOOKUP(B22,[1]SQL!J:Q,7,0)</f>
        <v>0</v>
      </c>
      <c r="R22" s="4">
        <f>VLOOKUP(B22,[1]SQL!J:Q,8,0)</f>
        <v>1</v>
      </c>
    </row>
    <row r="23" spans="1:18" ht="14.5" x14ac:dyDescent="0.3">
      <c r="A23" s="4" t="s">
        <v>33</v>
      </c>
      <c r="B23" s="4">
        <v>128580</v>
      </c>
      <c r="C23" s="4" t="s">
        <v>92</v>
      </c>
      <c r="D23" s="4" t="s">
        <v>93</v>
      </c>
      <c r="E23" s="4" t="s">
        <v>92</v>
      </c>
      <c r="F23" s="4" t="s">
        <v>6</v>
      </c>
      <c r="G23" s="4">
        <v>1500</v>
      </c>
      <c r="H23" s="7"/>
      <c r="I23" s="4" t="s">
        <v>94</v>
      </c>
      <c r="J23" s="4" t="s">
        <v>88</v>
      </c>
      <c r="K23" s="4" t="s">
        <v>18</v>
      </c>
      <c r="L23" s="4">
        <f>VLOOKUP(B23,[1]SQL!J:Q,2,0)</f>
        <v>156</v>
      </c>
      <c r="M23" s="4">
        <f>VLOOKUP(B23,[1]SQL!J:Q,3,0)</f>
        <v>7</v>
      </c>
      <c r="N23" s="4">
        <f>VLOOKUP(B23,[1]SQL!J:Q,4,0)</f>
        <v>14</v>
      </c>
      <c r="O23" s="4">
        <f>VLOOKUP(B23,[1]SQL!J:Q,5,0)</f>
        <v>2395</v>
      </c>
      <c r="P23" s="4">
        <f>VLOOKUP(B23,[1]SQL!J:Q,6,0)</f>
        <v>33132</v>
      </c>
      <c r="Q23" s="4">
        <f>VLOOKUP(B23,[1]SQL!J:Q,7,0)</f>
        <v>0</v>
      </c>
      <c r="R23" s="4">
        <f>VLOOKUP(B23,[1]SQL!J:Q,8,0)</f>
        <v>5</v>
      </c>
    </row>
    <row r="24" spans="1:18" s="5" customFormat="1" ht="14.5" x14ac:dyDescent="0.3">
      <c r="A24" s="6" t="s">
        <v>33</v>
      </c>
      <c r="B24" s="6">
        <v>239313</v>
      </c>
      <c r="C24" s="6" t="s">
        <v>34</v>
      </c>
      <c r="D24" s="6" t="s">
        <v>35</v>
      </c>
      <c r="E24" s="6" t="s">
        <v>36</v>
      </c>
      <c r="F24" s="6" t="s">
        <v>6</v>
      </c>
      <c r="G24" s="6">
        <v>1500</v>
      </c>
      <c r="H24" s="8"/>
      <c r="I24" s="6" t="s">
        <v>37</v>
      </c>
      <c r="J24" s="6" t="s">
        <v>32</v>
      </c>
      <c r="K24" s="6" t="s">
        <v>18</v>
      </c>
      <c r="L24" s="6">
        <f>VLOOKUP(B24,[1]SQL!J:Q,2,0)</f>
        <v>1</v>
      </c>
      <c r="M24" s="6" t="str">
        <f>VLOOKUP(B24,[1]SQL!J:Q,3,0)</f>
        <v>NULL</v>
      </c>
      <c r="N24" s="6">
        <f>VLOOKUP(B24,[1]SQL!J:Q,4,0)</f>
        <v>6</v>
      </c>
      <c r="O24" s="6">
        <f>VLOOKUP(B24,[1]SQL!J:Q,5,0)</f>
        <v>889</v>
      </c>
      <c r="P24" s="6">
        <f>VLOOKUP(B24,[1]SQL!J:Q,6,0)</f>
        <v>764</v>
      </c>
      <c r="Q24" s="6">
        <f>VLOOKUP(B24,[1]SQL!J:Q,7,0)</f>
        <v>0</v>
      </c>
      <c r="R24" s="6">
        <f>VLOOKUP(B24,[1]SQL!J:Q,8,0)</f>
        <v>1</v>
      </c>
    </row>
    <row r="25" spans="1:18" s="5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s="5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s="5" customForma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s="5" customForma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兑奖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Qin xing (ext) (DI CS SFAE CS SD CSS OS)</dc:creator>
  <cp:lastModifiedBy>Tang, Qin xing (ext) (DI CS SFAE CS SD CSS OS COP)</cp:lastModifiedBy>
  <dcterms:created xsi:type="dcterms:W3CDTF">2024-10-09T07:52:26Z</dcterms:created>
  <dcterms:modified xsi:type="dcterms:W3CDTF">2024-12-11T08:10:19Z</dcterms:modified>
</cp:coreProperties>
</file>